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uzman\Desktop\"/>
    </mc:Choice>
  </mc:AlternateContent>
  <bookViews>
    <workbookView xWindow="0" yWindow="0" windowWidth="20490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14" i="1"/>
  <c r="D27" i="1" l="1"/>
  <c r="D28" i="1" l="1"/>
  <c r="E27" i="1"/>
  <c r="E28" i="1" l="1"/>
  <c r="E29" i="1"/>
  <c r="D29" i="1"/>
  <c r="D30" i="1" s="1"/>
  <c r="E30" i="1" l="1"/>
  <c r="D31" i="1"/>
  <c r="E31" i="1"/>
  <c r="F8" i="1"/>
  <c r="D32" i="1" l="1"/>
  <c r="E32" i="1"/>
  <c r="F15" i="1"/>
  <c r="E16" i="1" l="1"/>
  <c r="E17" i="1"/>
  <c r="E18" i="1"/>
  <c r="E19" i="1"/>
  <c r="E20" i="1"/>
  <c r="E21" i="1"/>
  <c r="E22" i="1"/>
  <c r="E23" i="1"/>
  <c r="E24" i="1"/>
  <c r="E25" i="1"/>
  <c r="E26" i="1"/>
  <c r="E15" i="1"/>
  <c r="H15" i="1" s="1"/>
  <c r="F16" i="1" s="1"/>
  <c r="E14" i="1"/>
  <c r="H16" i="1" l="1"/>
  <c r="G15" i="1"/>
  <c r="G16" i="1"/>
  <c r="I16" i="1" s="1"/>
  <c r="H17" i="1" l="1"/>
  <c r="F17" i="1"/>
  <c r="G17" i="1" s="1"/>
  <c r="I17" i="1" s="1"/>
  <c r="I15" i="1"/>
  <c r="H18" i="1" l="1"/>
  <c r="F18" i="1"/>
  <c r="G18" i="1" s="1"/>
  <c r="I18" i="1" s="1"/>
  <c r="H19" i="1" l="1"/>
  <c r="F19" i="1"/>
  <c r="G19" i="1" s="1"/>
  <c r="I19" i="1" s="1"/>
  <c r="H20" i="1" l="1"/>
  <c r="F20" i="1"/>
  <c r="G20" i="1" s="1"/>
  <c r="I20" i="1" s="1"/>
  <c r="H21" i="1" l="1"/>
  <c r="F21" i="1"/>
  <c r="G21" i="1" s="1"/>
  <c r="I21" i="1" s="1"/>
  <c r="H22" i="1" l="1"/>
  <c r="F22" i="1"/>
  <c r="G22" i="1" s="1"/>
  <c r="I22" i="1" s="1"/>
  <c r="H23" i="1" l="1"/>
  <c r="F23" i="1"/>
  <c r="G23" i="1" s="1"/>
  <c r="I23" i="1" s="1"/>
  <c r="H24" i="1" l="1"/>
  <c r="F24" i="1"/>
  <c r="G24" i="1" s="1"/>
  <c r="I24" i="1" s="1"/>
  <c r="H25" i="1" l="1"/>
  <c r="F25" i="1"/>
  <c r="G25" i="1" s="1"/>
  <c r="I25" i="1" s="1"/>
  <c r="H26" i="1" l="1"/>
  <c r="F26" i="1"/>
  <c r="G26" i="1" s="1"/>
  <c r="I26" i="1" s="1"/>
  <c r="F27" i="1" l="1"/>
  <c r="G27" i="1" s="1"/>
  <c r="I27" i="1" s="1"/>
  <c r="H27" i="1"/>
  <c r="H28" i="1" l="1"/>
  <c r="F28" i="1"/>
  <c r="G28" i="1" s="1"/>
  <c r="I28" i="1" s="1"/>
  <c r="F29" i="1" l="1"/>
  <c r="G29" i="1" s="1"/>
  <c r="I29" i="1" s="1"/>
  <c r="H29" i="1"/>
  <c r="F30" i="1" l="1"/>
  <c r="G30" i="1" s="1"/>
  <c r="I30" i="1" s="1"/>
  <c r="H30" i="1"/>
  <c r="F31" i="1" l="1"/>
  <c r="G31" i="1" s="1"/>
  <c r="I31" i="1" s="1"/>
  <c r="H31" i="1"/>
  <c r="F32" i="1" l="1"/>
  <c r="G32" i="1" s="1"/>
  <c r="I32" i="1" s="1"/>
  <c r="I10" i="1" s="1"/>
  <c r="I11" i="1" s="1"/>
  <c r="H32" i="1"/>
</calcChain>
</file>

<file path=xl/sharedStrings.xml><?xml version="1.0" encoding="utf-8"?>
<sst xmlns="http://schemas.openxmlformats.org/spreadsheetml/2006/main" count="17" uniqueCount="17">
  <si>
    <t>Tasa anual:</t>
  </si>
  <si>
    <t>Tasa mensual:</t>
  </si>
  <si>
    <t>Capital:</t>
  </si>
  <si>
    <t>CFT m:</t>
  </si>
  <si>
    <t>Cuotas:</t>
  </si>
  <si>
    <t>CFT A:</t>
  </si>
  <si>
    <t>Cuota</t>
  </si>
  <si>
    <t>Capital</t>
  </si>
  <si>
    <t>Total k+i</t>
  </si>
  <si>
    <t>Saldo</t>
  </si>
  <si>
    <t xml:space="preserve"> Tot. A abonar</t>
  </si>
  <si>
    <t>Capital total:</t>
  </si>
  <si>
    <t>F. Quebranto:</t>
  </si>
  <si>
    <t>Interés</t>
  </si>
  <si>
    <t>DATOS A COMPLETAR EN CASILLAS GRIS</t>
  </si>
  <si>
    <t>SISTEMA ALEMÁN</t>
  </si>
  <si>
    <t xml:space="preserve">Simulador líneas de préstamos para consumo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</si>
</sst>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3" borderId="0" xfId="0" applyFill="1"/>
    <xf numFmtId="9" fontId="0" fillId="0" borderId="9" xfId="2" applyFont="1" applyBorder="1" applyAlignment="1">
      <alignment horizontal="center"/>
    </xf>
    <xf numFmtId="10" fontId="0" fillId="3" borderId="10" xfId="2" applyNumberFormat="1" applyFont="1" applyFill="1" applyBorder="1" applyAlignment="1">
      <alignment horizontal="center"/>
    </xf>
    <xf numFmtId="43" fontId="0" fillId="3" borderId="10" xfId="1" applyFont="1" applyFill="1" applyBorder="1"/>
    <xf numFmtId="0" fontId="4" fillId="0" borderId="3" xfId="0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Font="1" applyBorder="1"/>
    <xf numFmtId="10" fontId="3" fillId="2" borderId="6" xfId="0" applyNumberFormat="1" applyFont="1" applyFill="1" applyBorder="1"/>
    <xf numFmtId="10" fontId="3" fillId="2" borderId="7" xfId="2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0" fillId="3" borderId="0" xfId="0" applyFont="1" applyFill="1" applyBorder="1"/>
    <xf numFmtId="0" fontId="5" fillId="3" borderId="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/>
    </xf>
    <xf numFmtId="9" fontId="2" fillId="4" borderId="8" xfId="2" applyFont="1" applyFill="1" applyBorder="1" applyAlignment="1">
      <alignment horizontal="center"/>
    </xf>
    <xf numFmtId="43" fontId="2" fillId="4" borderId="5" xfId="1" applyFont="1" applyFill="1" applyBorder="1"/>
    <xf numFmtId="43" fontId="5" fillId="3" borderId="3" xfId="0" applyNumberFormat="1" applyFont="1" applyFill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0" fontId="0" fillId="3" borderId="0" xfId="0" applyFill="1" applyBorder="1"/>
    <xf numFmtId="0" fontId="6" fillId="3" borderId="0" xfId="0" applyFont="1" applyFill="1" applyBorder="1" applyAlignment="1">
      <alignment horizontal="center" vertical="center" wrapText="1"/>
    </xf>
    <xf numFmtId="43" fontId="2" fillId="3" borderId="0" xfId="1" applyFont="1" applyFill="1" applyBorder="1"/>
    <xf numFmtId="10" fontId="3" fillId="3" borderId="0" xfId="0" applyNumberFormat="1" applyFont="1" applyFill="1" applyBorder="1"/>
    <xf numFmtId="10" fontId="3" fillId="3" borderId="0" xfId="2" applyNumberFormat="1" applyFont="1" applyFill="1" applyBorder="1"/>
    <xf numFmtId="0" fontId="3" fillId="3" borderId="0" xfId="0" applyFont="1" applyFill="1" applyBorder="1" applyAlignment="1">
      <alignment horizontal="center"/>
    </xf>
    <xf numFmtId="43" fontId="5" fillId="3" borderId="0" xfId="0" applyNumberFormat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3" borderId="1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0" fontId="0" fillId="3" borderId="11" xfId="0" applyFont="1" applyFill="1" applyBorder="1" applyAlignment="1">
      <alignment horizontal="left"/>
    </xf>
    <xf numFmtId="0" fontId="0" fillId="3" borderId="1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2" fillId="5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69696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2</xdr:row>
      <xdr:rowOff>19867</xdr:rowOff>
    </xdr:from>
    <xdr:to>
      <xdr:col>4</xdr:col>
      <xdr:colOff>638175</xdr:colOff>
      <xdr:row>4</xdr:row>
      <xdr:rowOff>330110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4" y="400867"/>
          <a:ext cx="904876" cy="853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workbookViewId="0">
      <selection activeCell="N17" sqref="N17"/>
    </sheetView>
  </sheetViews>
  <sheetFormatPr baseColWidth="10" defaultRowHeight="15" x14ac:dyDescent="0.25"/>
  <cols>
    <col min="1" max="2" width="11.42578125" style="20"/>
    <col min="3" max="3" width="4.5703125" style="1" customWidth="1"/>
    <col min="4" max="4" width="6.140625" customWidth="1"/>
    <col min="5" max="5" width="13.42578125" bestFit="1" customWidth="1"/>
    <col min="6" max="6" width="13.140625" bestFit="1" customWidth="1"/>
    <col min="8" max="8" width="13.140625" bestFit="1" customWidth="1"/>
    <col min="9" max="9" width="13.140625" customWidth="1"/>
    <col min="10" max="10" width="6.28515625" style="1" customWidth="1"/>
  </cols>
  <sheetData>
    <row r="1" spans="1:33" s="1" customFormat="1" x14ac:dyDescent="0.25">
      <c r="A1" s="20"/>
      <c r="B1" s="20"/>
    </row>
    <row r="2" spans="1:33" s="1" customForma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33" ht="15" customHeight="1" x14ac:dyDescent="0.25">
      <c r="C3" s="20"/>
      <c r="D3" s="14"/>
      <c r="E3" s="14"/>
      <c r="F3" s="34" t="s">
        <v>16</v>
      </c>
      <c r="G3" s="34"/>
      <c r="H3" s="34"/>
      <c r="I3" s="34"/>
      <c r="J3" s="14"/>
      <c r="K3" s="1"/>
      <c r="L3" s="38" t="s">
        <v>14</v>
      </c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27.75" customHeight="1" x14ac:dyDescent="0.25">
      <c r="C4" s="20"/>
      <c r="D4" s="14"/>
      <c r="E4" s="14"/>
      <c r="F4" s="35"/>
      <c r="G4" s="35"/>
      <c r="H4" s="35"/>
      <c r="I4" s="35"/>
      <c r="J4" s="21"/>
      <c r="K4" s="1"/>
      <c r="L4" s="38"/>
      <c r="M4" s="3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7.75" customHeight="1" x14ac:dyDescent="0.25">
      <c r="C5" s="20"/>
      <c r="D5" s="14"/>
      <c r="E5" s="14"/>
      <c r="F5" s="39" t="s">
        <v>15</v>
      </c>
      <c r="G5" s="39"/>
      <c r="H5" s="39"/>
      <c r="I5" s="39"/>
      <c r="J5" s="21"/>
      <c r="K5" s="1"/>
      <c r="L5" s="38"/>
      <c r="M5" s="3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75" thickBot="1" x14ac:dyDescent="0.3">
      <c r="C6" s="20"/>
      <c r="D6" s="13"/>
      <c r="E6" s="13"/>
      <c r="F6" s="13"/>
      <c r="G6" s="13"/>
      <c r="H6" s="13"/>
      <c r="I6" s="13"/>
      <c r="J6" s="13"/>
      <c r="K6" s="1"/>
      <c r="L6" s="38"/>
      <c r="M6" s="3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75" thickBot="1" x14ac:dyDescent="0.3">
      <c r="C7" s="20"/>
      <c r="D7" s="30" t="s">
        <v>0</v>
      </c>
      <c r="E7" s="31"/>
      <c r="F7" s="16">
        <v>0.3</v>
      </c>
      <c r="G7" s="13"/>
      <c r="H7" s="8" t="s">
        <v>2</v>
      </c>
      <c r="I7" s="17">
        <v>4100000</v>
      </c>
      <c r="J7" s="2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C8" s="20"/>
      <c r="D8" s="32" t="s">
        <v>1</v>
      </c>
      <c r="E8" s="33"/>
      <c r="F8" s="3">
        <f>F7/12</f>
        <v>2.4999999999999998E-2</v>
      </c>
      <c r="G8" s="13"/>
      <c r="H8" s="13"/>
      <c r="I8" s="13"/>
      <c r="J8" s="13"/>
      <c r="K8" s="1"/>
      <c r="L8" s="29"/>
      <c r="M8" s="2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75" thickBot="1" x14ac:dyDescent="0.3">
      <c r="C9" s="20"/>
      <c r="D9" s="32" t="s">
        <v>11</v>
      </c>
      <c r="E9" s="33"/>
      <c r="F9" s="4">
        <f>+I7*(1+F11)</f>
        <v>4182000</v>
      </c>
      <c r="G9" s="13"/>
      <c r="H9" s="13"/>
      <c r="I9" s="13"/>
      <c r="J9" s="13"/>
      <c r="K9" s="1"/>
      <c r="L9" s="29"/>
      <c r="M9" s="2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5">
      <c r="C10" s="20"/>
      <c r="D10" s="32" t="s">
        <v>4</v>
      </c>
      <c r="E10" s="33"/>
      <c r="F10" s="15">
        <v>18</v>
      </c>
      <c r="G10" s="13"/>
      <c r="H10" s="11" t="s">
        <v>3</v>
      </c>
      <c r="I10" s="9">
        <f>IRR(I14:I32,)</f>
        <v>2.7455765730942217E-2</v>
      </c>
      <c r="J10" s="23"/>
      <c r="K10" s="1"/>
      <c r="L10" s="29"/>
      <c r="M10" s="2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75" thickBot="1" x14ac:dyDescent="0.3">
      <c r="C11" s="20"/>
      <c r="D11" s="36" t="s">
        <v>12</v>
      </c>
      <c r="E11" s="37"/>
      <c r="F11" s="2">
        <v>0.02</v>
      </c>
      <c r="G11" s="13"/>
      <c r="H11" s="12" t="s">
        <v>5</v>
      </c>
      <c r="I11" s="10">
        <f>+(1+I10)^12-1</f>
        <v>0.38406855916371407</v>
      </c>
      <c r="J11" s="2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C12" s="20"/>
      <c r="D12" s="13"/>
      <c r="E12" s="13"/>
      <c r="F12" s="13"/>
      <c r="G12" s="13"/>
      <c r="H12" s="13"/>
      <c r="I12" s="13"/>
      <c r="J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C13" s="20"/>
      <c r="D13" s="28" t="s">
        <v>6</v>
      </c>
      <c r="E13" s="28" t="s">
        <v>7</v>
      </c>
      <c r="F13" s="28" t="s">
        <v>13</v>
      </c>
      <c r="G13" s="28" t="s">
        <v>8</v>
      </c>
      <c r="H13" s="28" t="s">
        <v>9</v>
      </c>
      <c r="I13" s="28" t="s">
        <v>10</v>
      </c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C14" s="20"/>
      <c r="D14" s="7">
        <v>0</v>
      </c>
      <c r="E14" s="6">
        <f>+F9</f>
        <v>4182000</v>
      </c>
      <c r="F14" s="5"/>
      <c r="G14" s="5"/>
      <c r="H14" s="5"/>
      <c r="I14" s="18">
        <f>-I7</f>
        <v>-4100000</v>
      </c>
      <c r="J14" s="2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C15" s="20"/>
      <c r="D15" s="7">
        <v>1</v>
      </c>
      <c r="E15" s="6">
        <f>+IF(D14&lt;$F$10,$F$9/$F$10,0)</f>
        <v>232333.33333333334</v>
      </c>
      <c r="F15" s="6">
        <f>+F9*$F$8</f>
        <v>104549.99999999999</v>
      </c>
      <c r="G15" s="19">
        <f>+E15+F15</f>
        <v>336883.33333333331</v>
      </c>
      <c r="H15" s="19">
        <f>+F9-E15</f>
        <v>3949666.6666666665</v>
      </c>
      <c r="I15" s="6">
        <f>+IF(E15&gt;0,G15,0)</f>
        <v>336883.33333333331</v>
      </c>
      <c r="J15" s="2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C16" s="20"/>
      <c r="D16" s="7">
        <v>2</v>
      </c>
      <c r="E16" s="6">
        <f t="shared" ref="E16:E26" si="0">+IF(D15&lt;$F$10,$F$9/$F$10,0)</f>
        <v>232333.33333333334</v>
      </c>
      <c r="F16" s="6">
        <f>+H15*$F$8</f>
        <v>98741.666666666657</v>
      </c>
      <c r="G16" s="19">
        <f t="shared" ref="G16:G26" si="1">+E16+F16</f>
        <v>331075</v>
      </c>
      <c r="H16" s="19">
        <f>+H15-E16</f>
        <v>3717333.333333333</v>
      </c>
      <c r="I16" s="6">
        <f t="shared" ref="I16:I26" si="2">+IF(E16&gt;0,G16,0)</f>
        <v>331075</v>
      </c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3:33" x14ac:dyDescent="0.25">
      <c r="C17" s="20"/>
      <c r="D17" s="7">
        <v>3</v>
      </c>
      <c r="E17" s="6">
        <f t="shared" si="0"/>
        <v>232333.33333333334</v>
      </c>
      <c r="F17" s="6">
        <f>+H16*$F$8</f>
        <v>92933.333333333314</v>
      </c>
      <c r="G17" s="19">
        <f t="shared" si="1"/>
        <v>325266.66666666663</v>
      </c>
      <c r="H17" s="19">
        <f t="shared" ref="H17:H26" si="3">+H16-E17</f>
        <v>3484999.9999999995</v>
      </c>
      <c r="I17" s="6">
        <f t="shared" si="2"/>
        <v>325266.66666666663</v>
      </c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3:33" x14ac:dyDescent="0.25">
      <c r="C18" s="20"/>
      <c r="D18" s="7">
        <v>4</v>
      </c>
      <c r="E18" s="6">
        <f t="shared" si="0"/>
        <v>232333.33333333334</v>
      </c>
      <c r="F18" s="6">
        <f>+H17*$F$8</f>
        <v>87124.999999999985</v>
      </c>
      <c r="G18" s="19">
        <f t="shared" si="1"/>
        <v>319458.33333333331</v>
      </c>
      <c r="H18" s="19">
        <f t="shared" si="3"/>
        <v>3252666.666666666</v>
      </c>
      <c r="I18" s="6">
        <f t="shared" si="2"/>
        <v>319458.33333333331</v>
      </c>
      <c r="J18" s="2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3:33" x14ac:dyDescent="0.25">
      <c r="C19" s="20"/>
      <c r="D19" s="7">
        <v>5</v>
      </c>
      <c r="E19" s="6">
        <f t="shared" si="0"/>
        <v>232333.33333333334</v>
      </c>
      <c r="F19" s="6">
        <f>+H18*$F$8</f>
        <v>81316.666666666642</v>
      </c>
      <c r="G19" s="19">
        <f t="shared" si="1"/>
        <v>313650</v>
      </c>
      <c r="H19" s="19">
        <f t="shared" si="3"/>
        <v>3020333.3333333326</v>
      </c>
      <c r="I19" s="6">
        <f t="shared" si="2"/>
        <v>313650</v>
      </c>
      <c r="J19" s="2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3:33" x14ac:dyDescent="0.25">
      <c r="C20" s="20"/>
      <c r="D20" s="7">
        <v>6</v>
      </c>
      <c r="E20" s="6">
        <f t="shared" si="0"/>
        <v>232333.33333333334</v>
      </c>
      <c r="F20" s="6">
        <f>+H19*$F$8</f>
        <v>75508.333333333314</v>
      </c>
      <c r="G20" s="19">
        <f t="shared" si="1"/>
        <v>307841.66666666663</v>
      </c>
      <c r="H20" s="19">
        <f t="shared" si="3"/>
        <v>2787999.9999999991</v>
      </c>
      <c r="I20" s="6">
        <f t="shared" si="2"/>
        <v>307841.66666666663</v>
      </c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3:33" x14ac:dyDescent="0.25">
      <c r="C21" s="20"/>
      <c r="D21" s="7">
        <v>7</v>
      </c>
      <c r="E21" s="6">
        <f t="shared" si="0"/>
        <v>232333.33333333334</v>
      </c>
      <c r="F21" s="6">
        <f t="shared" ref="F21:F26" si="4">+H20*$F$8</f>
        <v>69699.999999999971</v>
      </c>
      <c r="G21" s="19">
        <f t="shared" si="1"/>
        <v>302033.33333333331</v>
      </c>
      <c r="H21" s="19">
        <f t="shared" si="3"/>
        <v>2555666.6666666656</v>
      </c>
      <c r="I21" s="6">
        <f t="shared" si="2"/>
        <v>302033.33333333331</v>
      </c>
      <c r="J21" s="2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3:33" x14ac:dyDescent="0.25">
      <c r="C22" s="20"/>
      <c r="D22" s="7">
        <v>8</v>
      </c>
      <c r="E22" s="6">
        <f t="shared" si="0"/>
        <v>232333.33333333334</v>
      </c>
      <c r="F22" s="6">
        <f t="shared" si="4"/>
        <v>63891.666666666635</v>
      </c>
      <c r="G22" s="19">
        <f t="shared" si="1"/>
        <v>296225</v>
      </c>
      <c r="H22" s="19">
        <f t="shared" si="3"/>
        <v>2323333.3333333321</v>
      </c>
      <c r="I22" s="6">
        <f t="shared" si="2"/>
        <v>296225</v>
      </c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3:33" x14ac:dyDescent="0.25">
      <c r="C23" s="20"/>
      <c r="D23" s="7">
        <v>9</v>
      </c>
      <c r="E23" s="6">
        <f t="shared" si="0"/>
        <v>232333.33333333334</v>
      </c>
      <c r="F23" s="6">
        <f t="shared" si="4"/>
        <v>58083.333333333299</v>
      </c>
      <c r="G23" s="19">
        <f t="shared" si="1"/>
        <v>290416.66666666663</v>
      </c>
      <c r="H23" s="19">
        <f t="shared" si="3"/>
        <v>2090999.9999999988</v>
      </c>
      <c r="I23" s="6">
        <f t="shared" si="2"/>
        <v>290416.66666666663</v>
      </c>
      <c r="J23" s="2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3:33" x14ac:dyDescent="0.25">
      <c r="C24" s="20"/>
      <c r="D24" s="7">
        <v>10</v>
      </c>
      <c r="E24" s="6">
        <f t="shared" si="0"/>
        <v>232333.33333333334</v>
      </c>
      <c r="F24" s="6">
        <f t="shared" si="4"/>
        <v>52274.999999999964</v>
      </c>
      <c r="G24" s="19">
        <f t="shared" si="1"/>
        <v>284608.33333333331</v>
      </c>
      <c r="H24" s="19">
        <f t="shared" si="3"/>
        <v>1858666.6666666656</v>
      </c>
      <c r="I24" s="6">
        <f t="shared" si="2"/>
        <v>284608.33333333331</v>
      </c>
      <c r="J24" s="2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3:33" x14ac:dyDescent="0.25">
      <c r="C25" s="20"/>
      <c r="D25" s="7">
        <v>11</v>
      </c>
      <c r="E25" s="6">
        <f t="shared" si="0"/>
        <v>232333.33333333334</v>
      </c>
      <c r="F25" s="6">
        <f t="shared" si="4"/>
        <v>46466.666666666635</v>
      </c>
      <c r="G25" s="19">
        <f t="shared" si="1"/>
        <v>278800</v>
      </c>
      <c r="H25" s="19">
        <f t="shared" si="3"/>
        <v>1626333.3333333323</v>
      </c>
      <c r="I25" s="6">
        <f t="shared" si="2"/>
        <v>278800</v>
      </c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3:33" x14ac:dyDescent="0.25">
      <c r="C26" s="20"/>
      <c r="D26" s="7">
        <v>12</v>
      </c>
      <c r="E26" s="6">
        <f t="shared" si="0"/>
        <v>232333.33333333334</v>
      </c>
      <c r="F26" s="6">
        <f t="shared" si="4"/>
        <v>40658.333333333307</v>
      </c>
      <c r="G26" s="19">
        <f t="shared" si="1"/>
        <v>272991.66666666663</v>
      </c>
      <c r="H26" s="19">
        <f t="shared" si="3"/>
        <v>1393999.9999999991</v>
      </c>
      <c r="I26" s="6">
        <f t="shared" si="2"/>
        <v>272991.66666666663</v>
      </c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3:33" x14ac:dyDescent="0.25">
      <c r="C27" s="20"/>
      <c r="D27" s="7">
        <f>+D26+1</f>
        <v>13</v>
      </c>
      <c r="E27" s="6">
        <f t="shared" ref="E27:E32" si="5">+IF(D26&lt;$F$10,$F$9/$F$10,0)</f>
        <v>232333.33333333334</v>
      </c>
      <c r="F27" s="6">
        <f t="shared" ref="F27:F32" si="6">+H26*$F$8</f>
        <v>34849.999999999971</v>
      </c>
      <c r="G27" s="19">
        <f t="shared" ref="G27:G32" si="7">+E27+F27</f>
        <v>267183.33333333331</v>
      </c>
      <c r="H27" s="19">
        <f t="shared" ref="H27:H32" si="8">+H26-E27</f>
        <v>1161666.6666666658</v>
      </c>
      <c r="I27" s="6">
        <f t="shared" ref="I27:I32" si="9">+IF(E27&gt;0,G27,0)</f>
        <v>267183.33333333331</v>
      </c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3:33" x14ac:dyDescent="0.25">
      <c r="C28" s="20"/>
      <c r="D28" s="7">
        <f t="shared" ref="D28:D32" si="10">+D27+1</f>
        <v>14</v>
      </c>
      <c r="E28" s="6">
        <f t="shared" si="5"/>
        <v>232333.33333333334</v>
      </c>
      <c r="F28" s="6">
        <f t="shared" si="6"/>
        <v>29041.666666666642</v>
      </c>
      <c r="G28" s="19">
        <f t="shared" si="7"/>
        <v>261375</v>
      </c>
      <c r="H28" s="19">
        <f t="shared" si="8"/>
        <v>929333.33333333244</v>
      </c>
      <c r="I28" s="6">
        <f t="shared" si="9"/>
        <v>261375</v>
      </c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3:33" x14ac:dyDescent="0.25">
      <c r="C29" s="20"/>
      <c r="D29" s="7">
        <f t="shared" si="10"/>
        <v>15</v>
      </c>
      <c r="E29" s="6">
        <f t="shared" si="5"/>
        <v>232333.33333333334</v>
      </c>
      <c r="F29" s="6">
        <f t="shared" si="6"/>
        <v>23233.33333333331</v>
      </c>
      <c r="G29" s="19">
        <f t="shared" si="7"/>
        <v>255566.66666666666</v>
      </c>
      <c r="H29" s="19">
        <f t="shared" si="8"/>
        <v>696999.99999999907</v>
      </c>
      <c r="I29" s="6">
        <f t="shared" si="9"/>
        <v>255566.66666666666</v>
      </c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3:33" x14ac:dyDescent="0.25">
      <c r="C30" s="20"/>
      <c r="D30" s="7">
        <f t="shared" si="10"/>
        <v>16</v>
      </c>
      <c r="E30" s="6">
        <f t="shared" si="5"/>
        <v>232333.33333333334</v>
      </c>
      <c r="F30" s="6">
        <f t="shared" si="6"/>
        <v>17424.999999999975</v>
      </c>
      <c r="G30" s="19">
        <f t="shared" si="7"/>
        <v>249758.33333333331</v>
      </c>
      <c r="H30" s="19">
        <f t="shared" si="8"/>
        <v>464666.6666666657</v>
      </c>
      <c r="I30" s="6">
        <f t="shared" si="9"/>
        <v>249758.33333333331</v>
      </c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3:33" x14ac:dyDescent="0.25">
      <c r="C31" s="20"/>
      <c r="D31" s="7">
        <f t="shared" si="10"/>
        <v>17</v>
      </c>
      <c r="E31" s="6">
        <f t="shared" si="5"/>
        <v>232333.33333333334</v>
      </c>
      <c r="F31" s="6">
        <f t="shared" si="6"/>
        <v>11616.666666666641</v>
      </c>
      <c r="G31" s="19">
        <f t="shared" si="7"/>
        <v>243949.99999999997</v>
      </c>
      <c r="H31" s="19">
        <f t="shared" si="8"/>
        <v>232333.33333333235</v>
      </c>
      <c r="I31" s="6">
        <f t="shared" si="9"/>
        <v>243949.99999999997</v>
      </c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3:33" x14ac:dyDescent="0.25">
      <c r="C32" s="20"/>
      <c r="D32" s="7">
        <f t="shared" si="10"/>
        <v>18</v>
      </c>
      <c r="E32" s="6">
        <f t="shared" si="5"/>
        <v>232333.33333333334</v>
      </c>
      <c r="F32" s="6">
        <f t="shared" si="6"/>
        <v>5808.3333333333085</v>
      </c>
      <c r="G32" s="19">
        <f t="shared" si="7"/>
        <v>238141.66666666666</v>
      </c>
      <c r="H32" s="19">
        <f t="shared" si="8"/>
        <v>-9.8953023552894592E-10</v>
      </c>
      <c r="I32" s="6">
        <f t="shared" si="9"/>
        <v>238141.66666666666</v>
      </c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3:33" x14ac:dyDescent="0.25">
      <c r="C33" s="20"/>
      <c r="D33" s="20"/>
      <c r="E33" s="20"/>
      <c r="F33" s="20"/>
      <c r="G33" s="20"/>
      <c r="H33" s="20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3:33" x14ac:dyDescent="0.25">
      <c r="C34" s="20"/>
      <c r="D34" s="20"/>
      <c r="E34" s="20"/>
      <c r="F34" s="20"/>
      <c r="G34" s="20"/>
      <c r="H34" s="20"/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3:33" x14ac:dyDescent="0.25">
      <c r="C35" s="20"/>
      <c r="D35" s="20"/>
      <c r="E35" s="20"/>
      <c r="F35" s="20"/>
      <c r="G35" s="20"/>
      <c r="H35" s="20"/>
      <c r="I35" s="20"/>
      <c r="J35" s="2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3:33" x14ac:dyDescent="0.25">
      <c r="C36" s="20"/>
      <c r="D36" s="20"/>
      <c r="E36" s="20"/>
      <c r="F36" s="20"/>
      <c r="G36" s="20"/>
      <c r="H36" s="20"/>
      <c r="I36" s="20"/>
      <c r="J36" s="2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3:33" x14ac:dyDescent="0.25">
      <c r="C37" s="20"/>
      <c r="D37" s="20"/>
      <c r="E37" s="20"/>
      <c r="F37" s="20"/>
      <c r="G37" s="20"/>
      <c r="H37" s="20"/>
      <c r="I37" s="20"/>
      <c r="J37" s="2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3:33" x14ac:dyDescent="0.25">
      <c r="D38" s="1"/>
      <c r="E38" s="1"/>
      <c r="F38" s="1"/>
      <c r="G38" s="1"/>
      <c r="H38" s="1"/>
      <c r="I38" s="1"/>
      <c r="J38" s="2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3:33" x14ac:dyDescent="0.25">
      <c r="D39" s="1"/>
      <c r="E39" s="1"/>
      <c r="F39" s="1"/>
      <c r="G39" s="1"/>
      <c r="H39" s="1"/>
      <c r="I39" s="1"/>
      <c r="J39" s="2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3:33" x14ac:dyDescent="0.25">
      <c r="D40" s="1"/>
      <c r="E40" s="1"/>
      <c r="F40" s="1"/>
      <c r="G40" s="1"/>
      <c r="H40" s="1"/>
      <c r="I40" s="1"/>
      <c r="J40" s="2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3:33" x14ac:dyDescent="0.25">
      <c r="D41" s="1"/>
      <c r="E41" s="1"/>
      <c r="F41" s="1"/>
      <c r="G41" s="1"/>
      <c r="H41" s="1"/>
      <c r="I41" s="1"/>
      <c r="J41" s="2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3:33" x14ac:dyDescent="0.25">
      <c r="D42" s="1"/>
      <c r="E42" s="1"/>
      <c r="F42" s="1"/>
      <c r="G42" s="1"/>
      <c r="H42" s="1"/>
      <c r="I42" s="1"/>
      <c r="J42" s="2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3:33" x14ac:dyDescent="0.25">
      <c r="D43" s="1"/>
      <c r="E43" s="1"/>
      <c r="F43" s="1"/>
      <c r="G43" s="1"/>
      <c r="H43" s="1"/>
      <c r="I43" s="1"/>
      <c r="J43" s="2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3:33" x14ac:dyDescent="0.25">
      <c r="D44" s="1"/>
      <c r="E44" s="1"/>
      <c r="F44" s="1"/>
      <c r="G44" s="1"/>
      <c r="H44" s="1"/>
      <c r="I44" s="1"/>
      <c r="J44" s="2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3:33" x14ac:dyDescent="0.25">
      <c r="D45" s="1"/>
      <c r="E45" s="1"/>
      <c r="F45" s="1"/>
      <c r="G45" s="1"/>
      <c r="H45" s="1"/>
      <c r="I45" s="1"/>
      <c r="J45" s="20"/>
    </row>
    <row r="46" spans="3:33" x14ac:dyDescent="0.25">
      <c r="D46" s="1"/>
      <c r="E46" s="1"/>
      <c r="F46" s="1"/>
      <c r="G46" s="1"/>
      <c r="H46" s="1"/>
      <c r="I46" s="1"/>
      <c r="J46" s="20"/>
    </row>
    <row r="47" spans="3:33" x14ac:dyDescent="0.25">
      <c r="D47" s="1"/>
      <c r="E47" s="1"/>
      <c r="F47" s="1"/>
      <c r="G47" s="1"/>
      <c r="H47" s="1"/>
      <c r="I47" s="1"/>
      <c r="J47" s="20"/>
    </row>
    <row r="48" spans="3:33" x14ac:dyDescent="0.25">
      <c r="D48" s="1"/>
      <c r="E48" s="1"/>
      <c r="F48" s="1"/>
      <c r="G48" s="1"/>
      <c r="H48" s="1"/>
      <c r="I48" s="1"/>
      <c r="J48" s="20"/>
    </row>
    <row r="49" spans="4:10" x14ac:dyDescent="0.25">
      <c r="D49" s="1"/>
      <c r="E49" s="1"/>
      <c r="F49" s="1"/>
      <c r="G49" s="1"/>
      <c r="H49" s="1"/>
      <c r="I49" s="1"/>
      <c r="J49" s="20"/>
    </row>
    <row r="50" spans="4:10" x14ac:dyDescent="0.25">
      <c r="D50" s="1"/>
      <c r="E50" s="1"/>
      <c r="F50" s="1"/>
      <c r="G50" s="1"/>
      <c r="H50" s="1"/>
      <c r="I50" s="1"/>
      <c r="J50" s="20"/>
    </row>
    <row r="51" spans="4:10" x14ac:dyDescent="0.25">
      <c r="D51" s="1"/>
      <c r="E51" s="1"/>
      <c r="F51" s="1"/>
      <c r="G51" s="1"/>
      <c r="H51" s="1"/>
      <c r="I51" s="1"/>
      <c r="J51" s="20"/>
    </row>
    <row r="52" spans="4:10" x14ac:dyDescent="0.25">
      <c r="D52" s="1"/>
      <c r="E52" s="1"/>
      <c r="F52" s="1"/>
      <c r="G52" s="1"/>
      <c r="H52" s="1"/>
      <c r="I52" s="1"/>
      <c r="J52" s="20"/>
    </row>
    <row r="53" spans="4:10" x14ac:dyDescent="0.25">
      <c r="D53" s="1"/>
      <c r="E53" s="1"/>
      <c r="F53" s="1"/>
      <c r="G53" s="1"/>
      <c r="H53" s="1"/>
      <c r="I53" s="1"/>
    </row>
    <row r="54" spans="4:10" x14ac:dyDescent="0.25">
      <c r="D54" s="1"/>
      <c r="E54" s="1"/>
      <c r="F54" s="1"/>
      <c r="G54" s="1"/>
      <c r="H54" s="1"/>
      <c r="I54" s="1"/>
    </row>
    <row r="55" spans="4:10" x14ac:dyDescent="0.25">
      <c r="D55" s="1"/>
      <c r="E55" s="1"/>
      <c r="F55" s="1"/>
      <c r="G55" s="1"/>
      <c r="H55" s="1"/>
      <c r="I55" s="1"/>
    </row>
    <row r="56" spans="4:10" x14ac:dyDescent="0.25">
      <c r="D56" s="1"/>
      <c r="E56" s="1"/>
      <c r="F56" s="1"/>
      <c r="G56" s="1"/>
      <c r="H56" s="1"/>
      <c r="I56" s="1"/>
    </row>
    <row r="57" spans="4:10" x14ac:dyDescent="0.25">
      <c r="D57" s="1"/>
      <c r="E57" s="1"/>
      <c r="F57" s="1"/>
      <c r="G57" s="1"/>
      <c r="H57" s="1"/>
      <c r="I57" s="1"/>
    </row>
    <row r="58" spans="4:10" x14ac:dyDescent="0.25">
      <c r="D58" s="1"/>
      <c r="E58" s="1"/>
      <c r="F58" s="1"/>
      <c r="G58" s="1"/>
      <c r="H58" s="1"/>
      <c r="I58" s="1"/>
    </row>
    <row r="59" spans="4:10" x14ac:dyDescent="0.25">
      <c r="D59" s="1"/>
      <c r="E59" s="1"/>
      <c r="F59" s="1"/>
      <c r="G59" s="1"/>
      <c r="H59" s="1"/>
      <c r="I59" s="1"/>
    </row>
    <row r="60" spans="4:10" x14ac:dyDescent="0.25">
      <c r="D60" s="1"/>
      <c r="E60" s="1"/>
      <c r="F60" s="1"/>
      <c r="G60" s="1"/>
      <c r="H60" s="1"/>
      <c r="I60" s="1"/>
    </row>
    <row r="61" spans="4:10" x14ac:dyDescent="0.25">
      <c r="D61" s="1"/>
      <c r="E61" s="1"/>
      <c r="F61" s="1"/>
      <c r="G61" s="1"/>
      <c r="H61" s="1"/>
      <c r="I61" s="1"/>
    </row>
    <row r="62" spans="4:10" x14ac:dyDescent="0.25">
      <c r="D62" s="1"/>
      <c r="E62" s="1"/>
      <c r="F62" s="1"/>
      <c r="G62" s="1"/>
      <c r="H62" s="1"/>
      <c r="I62" s="1"/>
    </row>
    <row r="63" spans="4:10" x14ac:dyDescent="0.25">
      <c r="D63" s="1"/>
      <c r="E63" s="1"/>
      <c r="F63" s="1"/>
      <c r="G63" s="1"/>
      <c r="H63" s="1"/>
      <c r="I63" s="1"/>
    </row>
    <row r="64" spans="4:10" x14ac:dyDescent="0.25">
      <c r="D64" s="1"/>
      <c r="E64" s="1"/>
      <c r="F64" s="1"/>
      <c r="G64" s="1"/>
      <c r="H64" s="1"/>
      <c r="I64" s="1"/>
    </row>
    <row r="65" spans="4:9" x14ac:dyDescent="0.25">
      <c r="D65" s="1"/>
      <c r="E65" s="1"/>
      <c r="F65" s="1"/>
      <c r="G65" s="1"/>
      <c r="H65" s="1"/>
      <c r="I65" s="1"/>
    </row>
    <row r="66" spans="4:9" x14ac:dyDescent="0.25">
      <c r="D66" s="1"/>
      <c r="E66" s="1"/>
      <c r="F66" s="1"/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/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/>
      <c r="G71" s="1"/>
      <c r="H71" s="1"/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4" spans="4:9" x14ac:dyDescent="0.25">
      <c r="D74" s="1"/>
      <c r="E74" s="1"/>
      <c r="F74" s="1"/>
      <c r="G74" s="1"/>
      <c r="H74" s="1"/>
      <c r="I74" s="1"/>
    </row>
    <row r="75" spans="4:9" x14ac:dyDescent="0.25">
      <c r="D75" s="1"/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</sheetData>
  <mergeCells count="9">
    <mergeCell ref="F3:I4"/>
    <mergeCell ref="D11:E11"/>
    <mergeCell ref="L3:M6"/>
    <mergeCell ref="F5:I5"/>
    <mergeCell ref="L8:M10"/>
    <mergeCell ref="D7:E7"/>
    <mergeCell ref="D8:E8"/>
    <mergeCell ref="D9:E9"/>
    <mergeCell ref="D10:E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Zamboni</dc:creator>
  <cp:lastModifiedBy>Paula Guzman</cp:lastModifiedBy>
  <cp:lastPrinted>2024-02-29T12:26:02Z</cp:lastPrinted>
  <dcterms:created xsi:type="dcterms:W3CDTF">2023-07-27T14:38:08Z</dcterms:created>
  <dcterms:modified xsi:type="dcterms:W3CDTF">2024-07-11T14:34:14Z</dcterms:modified>
</cp:coreProperties>
</file>